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2" i="1" l="1"/>
  <c r="C154" i="1"/>
  <c r="C142" i="1"/>
  <c r="C139" i="1"/>
  <c r="C131" i="1"/>
  <c r="H45" i="1" l="1"/>
  <c r="H15" i="1"/>
  <c r="H22" i="1"/>
  <c r="H29" i="1"/>
  <c r="H17" i="1"/>
  <c r="H57" i="1"/>
  <c r="H24" i="1" l="1"/>
  <c r="H33" i="1"/>
  <c r="H31" i="1"/>
  <c r="H36" i="1"/>
  <c r="H18" i="1"/>
  <c r="H32" i="1" l="1"/>
  <c r="H37" i="1" l="1"/>
  <c r="H14" i="1"/>
  <c r="H30" i="1" l="1"/>
  <c r="H51" i="1" l="1"/>
  <c r="H13" i="1" l="1"/>
  <c r="H59" i="1"/>
</calcChain>
</file>

<file path=xl/sharedStrings.xml><?xml version="1.0" encoding="utf-8"?>
<sst xmlns="http://schemas.openxmlformats.org/spreadsheetml/2006/main" count="252" uniqueCount="158">
  <si>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</si>
  <si>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</si>
  <si>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</si>
  <si>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</si>
  <si>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</si>
  <si>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</si>
  <si>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</si>
  <si>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</si>
  <si>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</si>
  <si>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</si>
  <si>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</si>
  <si>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</si>
  <si>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</si>
  <si>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</si>
  <si>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</si>
  <si>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</si>
  <si>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</si>
  <si>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</si>
  <si>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</si>
  <si>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</si>
  <si>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</si>
  <si>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</si>
  <si>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</si>
  <si>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</si>
  <si>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</si>
  <si>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</si>
  <si>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</si>
  <si>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</si>
  <si>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</si>
  <si>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</si>
  <si>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Primljena i neutrošena participacija od 05.08.2021.</t>
  </si>
  <si>
    <t>Dana:05.08.2021.</t>
  </si>
  <si>
    <t>Dana 05.08.2021.godine Dom zdravlja Požarevac je izvršio plaćanje prema dobavljačima:</t>
  </si>
  <si>
    <t>Deltagraf</t>
  </si>
  <si>
    <t>Happy am</t>
  </si>
  <si>
    <t>Ivapix Pr Smederevo</t>
  </si>
  <si>
    <t>JKP Komunalne službe</t>
  </si>
  <si>
    <t>JKP Vodovod i kanalizacija</t>
  </si>
  <si>
    <t>LAKI Servis bele tehnike</t>
  </si>
  <si>
    <t>Mercatos-S</t>
  </si>
  <si>
    <t>mt:s Telekom Srbija</t>
  </si>
  <si>
    <t>NIPD Reč naroda</t>
  </si>
  <si>
    <t>OnOff</t>
  </si>
  <si>
    <t>Print SR</t>
  </si>
  <si>
    <t>Profil STR</t>
  </si>
  <si>
    <t>Servis računara</t>
  </si>
  <si>
    <t>SBB</t>
  </si>
  <si>
    <t>Tehnomarket</t>
  </si>
  <si>
    <t>Tip Top</t>
  </si>
  <si>
    <t>Vinča</t>
  </si>
  <si>
    <t>SCHILLER</t>
  </si>
  <si>
    <t>Šrafko</t>
  </si>
  <si>
    <t>ZIPSOFT</t>
  </si>
  <si>
    <t>1255/21</t>
  </si>
  <si>
    <t>41 2021</t>
  </si>
  <si>
    <t>292/2021</t>
  </si>
  <si>
    <t>1116221</t>
  </si>
  <si>
    <t>1116121</t>
  </si>
  <si>
    <t>1116021</t>
  </si>
  <si>
    <t>1037621</t>
  </si>
  <si>
    <t>1037521</t>
  </si>
  <si>
    <t>1037421</t>
  </si>
  <si>
    <t>1037321</t>
  </si>
  <si>
    <t>89-1-000808-08202103</t>
  </si>
  <si>
    <t>98-1-000808-08202100</t>
  </si>
  <si>
    <t>95-1-000808-08202101</t>
  </si>
  <si>
    <t>80-1-000808-08202106</t>
  </si>
  <si>
    <t>86-1-000808-08202104</t>
  </si>
  <si>
    <t>83-1-000808-08202105</t>
  </si>
  <si>
    <t>030/21</t>
  </si>
  <si>
    <t>17620-24-1131</t>
  </si>
  <si>
    <t>17620-24-1149</t>
  </si>
  <si>
    <t>17620-24-1161</t>
  </si>
  <si>
    <t>17620-24-1194</t>
  </si>
  <si>
    <t>17620-24-1229</t>
  </si>
  <si>
    <t>17620-24-1268</t>
  </si>
  <si>
    <t>61-237-062-1129322</t>
  </si>
  <si>
    <t>18-237-012-1129321</t>
  </si>
  <si>
    <t>620/21</t>
  </si>
  <si>
    <t>9/21</t>
  </si>
  <si>
    <t>12/21</t>
  </si>
  <si>
    <t>11/21</t>
  </si>
  <si>
    <t>10/21</t>
  </si>
  <si>
    <t>3655/21</t>
  </si>
  <si>
    <t>3547/21</t>
  </si>
  <si>
    <t>128/21</t>
  </si>
  <si>
    <t>3562/21</t>
  </si>
  <si>
    <t>3564/21</t>
  </si>
  <si>
    <t>3565/21</t>
  </si>
  <si>
    <t>3568/21</t>
  </si>
  <si>
    <t>3567/21</t>
  </si>
  <si>
    <t>3569/21</t>
  </si>
  <si>
    <t>3566/21</t>
  </si>
  <si>
    <t>3575/21</t>
  </si>
  <si>
    <t>3574/21</t>
  </si>
  <si>
    <t>3577/21</t>
  </si>
  <si>
    <t>3587/21</t>
  </si>
  <si>
    <t>3594/21</t>
  </si>
  <si>
    <t>3595/21</t>
  </si>
  <si>
    <t>3596/21</t>
  </si>
  <si>
    <t>3597/21</t>
  </si>
  <si>
    <t>3598/21</t>
  </si>
  <si>
    <t>3599/21</t>
  </si>
  <si>
    <t>3593/21</t>
  </si>
  <si>
    <t>144/21</t>
  </si>
  <si>
    <t>PO-1-742/2021</t>
  </si>
  <si>
    <t>R-0156-21</t>
  </si>
  <si>
    <t>R-0157-21</t>
  </si>
  <si>
    <t>196010620202011</t>
  </si>
  <si>
    <t>901205987202011</t>
  </si>
  <si>
    <t>901205987202106</t>
  </si>
  <si>
    <t>97-1/21</t>
  </si>
  <si>
    <t>98-1/21</t>
  </si>
  <si>
    <t>108-1/21</t>
  </si>
  <si>
    <t>23</t>
  </si>
  <si>
    <t>R211001360</t>
  </si>
  <si>
    <t>21-RN002000294</t>
  </si>
  <si>
    <t>516901</t>
  </si>
  <si>
    <t>21-360-000212</t>
  </si>
  <si>
    <t>UKUPNO MATERIJALNI TROŠKOVI</t>
  </si>
  <si>
    <t>Lavija</t>
  </si>
  <si>
    <t>EUROMEDICINA</t>
  </si>
  <si>
    <t>Vicor</t>
  </si>
  <si>
    <t>758/2021</t>
  </si>
  <si>
    <t>21001479-002257</t>
  </si>
  <si>
    <t>805/2021</t>
  </si>
  <si>
    <t>804/2021</t>
  </si>
  <si>
    <t>803/2021</t>
  </si>
  <si>
    <t>R21-04744</t>
  </si>
  <si>
    <t>UKUPNO SANITETSKI MATERIJAL</t>
  </si>
  <si>
    <t>Phoenix Pharma</t>
  </si>
  <si>
    <t>355328221</t>
  </si>
  <si>
    <t>355329221</t>
  </si>
  <si>
    <t>UKUPNO SANDOSTATIN-DIREKTNA PLAĆANJA</t>
  </si>
  <si>
    <t>SOPHARMA TRADING</t>
  </si>
  <si>
    <t>Farmalogist</t>
  </si>
  <si>
    <t>Vega</t>
  </si>
  <si>
    <t>1101449484</t>
  </si>
  <si>
    <t>210256274</t>
  </si>
  <si>
    <t>210268747</t>
  </si>
  <si>
    <t>210267357</t>
  </si>
  <si>
    <t>210273368</t>
  </si>
  <si>
    <t>210273360</t>
  </si>
  <si>
    <t>210273289</t>
  </si>
  <si>
    <t>210273277</t>
  </si>
  <si>
    <t>355667221</t>
  </si>
  <si>
    <t>358990221</t>
  </si>
  <si>
    <t>243787/21</t>
  </si>
  <si>
    <t>LEKOVI-DIREKTNA PLAĆANJA</t>
  </si>
  <si>
    <t>Teamedical</t>
  </si>
  <si>
    <t>2002-07000120-21</t>
  </si>
  <si>
    <t>2002-07000090-21</t>
  </si>
  <si>
    <t>2002-07000088-21</t>
  </si>
  <si>
    <t>2002-07000089-21</t>
  </si>
  <si>
    <t>2002-07000091-21</t>
  </si>
  <si>
    <t>2002-07000092-21</t>
  </si>
  <si>
    <t>2002-07000083-21</t>
  </si>
  <si>
    <t>UKUPNO REAGENSI-DIREKTNA PLAĆANJA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</si>
</sst>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6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6" fillId="0" borderId="1" xfId="1" applyBorder="1"/>
    <xf numFmtId="4" fontId="6" fillId="0" borderId="1" xfId="1" applyNumberFormat="1" applyBorder="1"/>
    <xf numFmtId="49" fontId="6" fillId="0" borderId="1" xfId="1" applyNumberFormat="1" applyBorder="1" applyAlignment="1">
      <alignment horizontal="left"/>
    </xf>
    <xf numFmtId="49" fontId="6" fillId="0" borderId="1" xfId="1" applyNumberFormat="1" applyBorder="1"/>
    <xf numFmtId="4" fontId="9" fillId="0" borderId="1" xfId="1" applyNumberFormat="1" applyFont="1" applyFill="1" applyBorder="1"/>
    <xf numFmtId="49" fontId="10" fillId="0" borderId="1" xfId="1" applyNumberFormat="1" applyFont="1" applyBorder="1"/>
    <xf numFmtId="4" fontId="9" fillId="0" borderId="1" xfId="1" applyNumberFormat="1" applyFont="1" applyFill="1" applyBorder="1" applyAlignment="1">
      <alignment horizontal="center"/>
    </xf>
    <xf numFmtId="4" fontId="9" fillId="0" borderId="1" xfId="1" applyNumberFormat="1" applyFont="1" applyBorder="1"/>
    <xf numFmtId="4" fontId="9" fillId="0" borderId="1" xfId="1" applyNumberFormat="1" applyFont="1" applyBorder="1" applyAlignment="1">
      <alignment horizontal="center"/>
    </xf>
    <xf numFmtId="4" fontId="10" fillId="0" borderId="1" xfId="1" applyNumberFormat="1" applyFont="1" applyBorder="1"/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62"/>
  <sheetViews>
    <sheetView tabSelected="1" topLeftCell="B1" zoomScaleNormal="100" workbookViewId="0">
      <selection activeCell="B167" sqref="B167"/>
    </sheetView>
  </sheetViews>
  <sheetFormatPr defaultRowHeight="15" x14ac:dyDescent="0.25"/>
  <cols>
    <col min="1" max="1" width="3.42578125" hidden="1" customWidth="1"/>
    <col min="2" max="2" width="46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5" t="s">
        <v>0</v>
      </c>
      <c r="D2" s="45"/>
      <c r="E2" s="45"/>
      <c r="F2" s="45"/>
      <c r="G2" s="45"/>
    </row>
    <row r="4" spans="2:15" x14ac:dyDescent="0.25">
      <c r="B4" s="46" t="s">
        <v>1</v>
      </c>
      <c r="C4" s="46"/>
      <c r="D4" s="46"/>
    </row>
    <row r="5" spans="2:15" x14ac:dyDescent="0.25">
      <c r="B5" s="46" t="s">
        <v>2</v>
      </c>
      <c r="C5" s="46"/>
      <c r="D5" s="46"/>
    </row>
    <row r="6" spans="2:15" x14ac:dyDescent="0.25">
      <c r="B6" s="46" t="s">
        <v>3</v>
      </c>
      <c r="C6" s="46"/>
      <c r="D6" s="46"/>
    </row>
    <row r="7" spans="2:15" x14ac:dyDescent="0.25">
      <c r="I7" s="10"/>
      <c r="J7" s="10"/>
    </row>
    <row r="8" spans="2:15" x14ac:dyDescent="0.25">
      <c r="B8" s="47" t="s">
        <v>31</v>
      </c>
      <c r="C8" s="47"/>
      <c r="D8" s="47"/>
      <c r="E8" s="47"/>
      <c r="F8" s="47"/>
      <c r="G8" s="47"/>
      <c r="H8" s="47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2" t="s">
        <v>4</v>
      </c>
      <c r="C11" s="43"/>
      <c r="D11" s="43"/>
      <c r="E11" s="43"/>
      <c r="F11" s="44"/>
      <c r="G11" s="1" t="s">
        <v>5</v>
      </c>
      <c r="H11" s="1" t="s">
        <v>6</v>
      </c>
      <c r="I11" s="10"/>
      <c r="J11" s="10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8">
        <v>44413</v>
      </c>
      <c r="H12" s="14">
        <v>1631530.95</v>
      </c>
      <c r="I12" s="10"/>
      <c r="J12" s="10"/>
      <c r="K12" s="8"/>
      <c r="L12" s="8"/>
      <c r="M12" s="8"/>
      <c r="N12" s="8"/>
      <c r="O12" s="8"/>
    </row>
    <row r="13" spans="2:15" x14ac:dyDescent="0.25">
      <c r="B13" s="39" t="s">
        <v>8</v>
      </c>
      <c r="C13" s="39"/>
      <c r="D13" s="39"/>
      <c r="E13" s="39"/>
      <c r="F13" s="39"/>
      <c r="G13" s="19">
        <v>44413</v>
      </c>
      <c r="H13" s="2">
        <f>H14+H30-H37-H51</f>
        <v>1574095.9299999978</v>
      </c>
      <c r="I13" s="10"/>
      <c r="J13" s="10"/>
      <c r="K13" s="8"/>
      <c r="L13" s="8"/>
      <c r="M13" s="8"/>
      <c r="N13" s="8"/>
      <c r="O13" s="8"/>
    </row>
    <row r="14" spans="2:15" x14ac:dyDescent="0.25">
      <c r="B14" s="41" t="s">
        <v>9</v>
      </c>
      <c r="C14" s="41"/>
      <c r="D14" s="41"/>
      <c r="E14" s="41"/>
      <c r="F14" s="41"/>
      <c r="G14" s="20">
        <v>44413</v>
      </c>
      <c r="H14" s="3">
        <f>H15+H16+H17+H18+H19+H20+H21+H22+H23+H24+H25+H26+H27+H29+H28</f>
        <v>7354789.2699999977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f>28244971.61+2194877.82-30261470.43+5315.57-178379+22567746.93-22567746.93+1850.83+28051026.54+2005143.3-30056169.84+4943.02</f>
        <v>12109.41999999851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2" x14ac:dyDescent="0.25">
      <c r="B17" s="26" t="s">
        <v>12</v>
      </c>
      <c r="C17" s="27"/>
      <c r="D17" s="27"/>
      <c r="E17" s="27"/>
      <c r="F17" s="28"/>
      <c r="G17" s="21"/>
      <c r="H17" s="11">
        <f>6185310.05-6185310.05</f>
        <v>0</v>
      </c>
      <c r="I17" s="10"/>
      <c r="J17" s="10"/>
      <c r="K17" s="7"/>
    </row>
    <row r="18" spans="2:12" x14ac:dyDescent="0.25">
      <c r="B18" s="26" t="s">
        <v>13</v>
      </c>
      <c r="C18" s="27"/>
      <c r="D18" s="27"/>
      <c r="E18" s="27"/>
      <c r="F18" s="28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-1228.05-147600+147600-5200-1555.54+1068667-1187400.36-13333.32-11353.58+1068667-1127846.03+5406.25-21333.3-7541.83+22903.69-13135.6-1777.77+1068667</f>
        <v>1197588.5699999994</v>
      </c>
      <c r="I18" s="10"/>
      <c r="J18" s="10"/>
      <c r="K18" s="7"/>
      <c r="L18" s="7"/>
    </row>
    <row r="19" spans="2:12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2" x14ac:dyDescent="0.25">
      <c r="B20" s="26" t="s">
        <v>15</v>
      </c>
      <c r="C20" s="27"/>
      <c r="D20" s="27"/>
      <c r="E20" s="27"/>
      <c r="F20" s="28"/>
      <c r="G20" s="21"/>
      <c r="H20" s="25">
        <v>642793.91</v>
      </c>
      <c r="I20" s="10"/>
      <c r="J20" s="10"/>
    </row>
    <row r="21" spans="2:12" x14ac:dyDescent="0.25">
      <c r="B21" s="26" t="s">
        <v>16</v>
      </c>
      <c r="C21" s="27"/>
      <c r="D21" s="27"/>
      <c r="E21" s="27"/>
      <c r="F21" s="28"/>
      <c r="G21" s="21"/>
      <c r="H21" s="25">
        <v>242573.05</v>
      </c>
      <c r="I21" s="10"/>
      <c r="J21" s="10"/>
    </row>
    <row r="22" spans="2:12" x14ac:dyDescent="0.25">
      <c r="B22" s="26" t="s">
        <v>17</v>
      </c>
      <c r="C22" s="27"/>
      <c r="D22" s="27"/>
      <c r="E22" s="27"/>
      <c r="F22" s="28"/>
      <c r="G22" s="21"/>
      <c r="H22" s="25">
        <f>1767555+2558361.09-4271680.89+116242.56-116242.56+116242.56-116242.56+190585.2+3815510.86</f>
        <v>4060331.2600000002</v>
      </c>
      <c r="I22" s="10"/>
      <c r="J22" s="10"/>
    </row>
    <row r="23" spans="2:12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2" x14ac:dyDescent="0.25">
      <c r="B24" s="26" t="s">
        <v>19</v>
      </c>
      <c r="C24" s="27"/>
      <c r="D24" s="27"/>
      <c r="E24" s="27"/>
      <c r="F24" s="28"/>
      <c r="G24" s="21"/>
      <c r="H24" s="9">
        <f>1098916.67-35000-27775.63-1028282.49+23600-3636-3636+1098916.67-24186.55-1098916.67+1098916.66</f>
        <v>1098916.6599999997</v>
      </c>
      <c r="I24" s="10"/>
      <c r="J24" s="10"/>
      <c r="K24" s="10"/>
      <c r="L24" s="7"/>
    </row>
    <row r="25" spans="2:12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2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2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2" x14ac:dyDescent="0.25">
      <c r="B28" s="26" t="s">
        <v>29</v>
      </c>
      <c r="C28" s="27"/>
      <c r="D28" s="27"/>
      <c r="E28" s="27"/>
      <c r="F28" s="28"/>
      <c r="G28" s="21"/>
      <c r="H28" s="9">
        <v>0</v>
      </c>
      <c r="I28" s="10"/>
      <c r="J28" s="10"/>
      <c r="K28" s="7"/>
      <c r="L28" s="7"/>
    </row>
    <row r="29" spans="2:12" x14ac:dyDescent="0.25">
      <c r="B29" s="26" t="s">
        <v>30</v>
      </c>
      <c r="C29" s="27"/>
      <c r="D29" s="27"/>
      <c r="E29" s="27"/>
      <c r="F29" s="28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</f>
        <v>100476.39999999998</v>
      </c>
      <c r="I29" s="10"/>
      <c r="J29" s="10"/>
      <c r="K29" s="7"/>
      <c r="L29" s="7"/>
    </row>
    <row r="30" spans="2:12" x14ac:dyDescent="0.25">
      <c r="B30" s="48" t="s">
        <v>23</v>
      </c>
      <c r="C30" s="49"/>
      <c r="D30" s="49"/>
      <c r="E30" s="49"/>
      <c r="F30" s="50"/>
      <c r="G30" s="20">
        <v>44413</v>
      </c>
      <c r="H30" s="3">
        <f>H31+H32+H33+H34+H35+H36</f>
        <v>277033.59999999992</v>
      </c>
      <c r="I30" s="10"/>
      <c r="J30" s="10"/>
      <c r="K30" s="7"/>
    </row>
    <row r="31" spans="2:12" x14ac:dyDescent="0.25">
      <c r="B31" s="26" t="s">
        <v>10</v>
      </c>
      <c r="C31" s="27"/>
      <c r="D31" s="27"/>
      <c r="E31" s="27"/>
      <c r="F31" s="28"/>
      <c r="G31" s="22"/>
      <c r="H31" s="11">
        <f>2821228.86-2821228.86+2863082.67-2863082.67</f>
        <v>0</v>
      </c>
      <c r="I31" s="10"/>
      <c r="J31" s="10"/>
      <c r="K31" s="7"/>
    </row>
    <row r="32" spans="2:12" x14ac:dyDescent="0.25">
      <c r="B32" s="26" t="s">
        <v>13</v>
      </c>
      <c r="C32" s="27"/>
      <c r="D32" s="27"/>
      <c r="E32" s="27"/>
      <c r="F32" s="28"/>
      <c r="G32" s="22"/>
      <c r="H32" s="9">
        <f>135083.33+135083.33-149724.79+135083.33-147556.67-6551.11+135083.33-151828.88+135083.33-153721.06+135083.33-124721.67+135083.33-129424.35+14773.33+135083.33</f>
        <v>231911.43999999989</v>
      </c>
      <c r="I32" s="15"/>
      <c r="J32" s="10"/>
      <c r="K32" s="7"/>
    </row>
    <row r="33" spans="2:13" x14ac:dyDescent="0.25">
      <c r="B33" s="26" t="s">
        <v>19</v>
      </c>
      <c r="C33" s="27"/>
      <c r="D33" s="27"/>
      <c r="E33" s="27"/>
      <c r="F33" s="28"/>
      <c r="G33" s="22"/>
      <c r="H33" s="9">
        <f>40250+40250-80500+40250-40250+40250</f>
        <v>40250</v>
      </c>
      <c r="I33" s="10"/>
      <c r="J33" s="10"/>
      <c r="K33" s="7"/>
      <c r="L33" s="7"/>
      <c r="M33" s="7"/>
    </row>
    <row r="34" spans="2:13" x14ac:dyDescent="0.25">
      <c r="B34" s="26" t="s">
        <v>21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3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3" x14ac:dyDescent="0.25">
      <c r="B36" s="26" t="s">
        <v>30</v>
      </c>
      <c r="C36" s="27"/>
      <c r="D36" s="27"/>
      <c r="E36" s="27"/>
      <c r="F36" s="28"/>
      <c r="G36" s="22"/>
      <c r="H36" s="9">
        <f>5430+19247+4887+18701+2715-5333.33+9500-42733.34+3258-2712+2987+16193-5333.33+5973-3240+6312+1631-5368.84+3529-17344.88+21317-36694.34+4616+5588-11715.33+4553+1086+3518+1286.88+4344+1629+8846-800+22041-41917.95+5430-5515.38+2172+2794+272+2172+21860+2443+1086+3258+11176+3518-42781.16+10141+5150+2950+2715-27550+5588-7285+11900+2243-17726.84-1750+25417+16453+48222-89750+8382-8900+13659+5900+1800+4553+30112+8200+1650+16764+5588-69750+16453+2794+3518-4941.73-21750-14308.27+4553</f>
        <v>4872.1600000000071</v>
      </c>
      <c r="I36" s="10"/>
      <c r="J36" s="10"/>
    </row>
    <row r="37" spans="2:13" x14ac:dyDescent="0.25">
      <c r="B37" s="29" t="s">
        <v>24</v>
      </c>
      <c r="C37" s="30"/>
      <c r="D37" s="30"/>
      <c r="E37" s="30"/>
      <c r="F37" s="31"/>
      <c r="G37" s="23">
        <v>44413</v>
      </c>
      <c r="H37" s="4">
        <f>SUM(H38:H50)</f>
        <v>6057726.9399999995</v>
      </c>
      <c r="I37" s="10"/>
      <c r="J37" s="10"/>
    </row>
    <row r="38" spans="2:13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3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3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3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3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3" x14ac:dyDescent="0.25">
      <c r="B43" s="26" t="s">
        <v>15</v>
      </c>
      <c r="C43" s="27"/>
      <c r="D43" s="27"/>
      <c r="E43" s="27"/>
      <c r="F43" s="28"/>
      <c r="G43" s="21"/>
      <c r="H43" s="9">
        <v>642793.91</v>
      </c>
      <c r="I43" s="10"/>
      <c r="J43" s="10"/>
    </row>
    <row r="44" spans="2:13" x14ac:dyDescent="0.25">
      <c r="B44" s="26" t="s">
        <v>16</v>
      </c>
      <c r="C44" s="27"/>
      <c r="D44" s="27"/>
      <c r="E44" s="27"/>
      <c r="F44" s="28"/>
      <c r="G44" s="21"/>
      <c r="H44" s="9">
        <v>242573.05</v>
      </c>
      <c r="I44" s="10"/>
      <c r="J44" s="10"/>
      <c r="L44" s="7"/>
    </row>
    <row r="45" spans="2:13" x14ac:dyDescent="0.25">
      <c r="B45" s="26" t="s">
        <v>17</v>
      </c>
      <c r="C45" s="27"/>
      <c r="D45" s="27"/>
      <c r="E45" s="27"/>
      <c r="F45" s="28"/>
      <c r="G45" s="21"/>
      <c r="H45" s="9">
        <f>244820.4+3815510.86</f>
        <v>4060331.26</v>
      </c>
      <c r="I45" s="10"/>
      <c r="J45" s="10"/>
    </row>
    <row r="46" spans="2:13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3" x14ac:dyDescent="0.25">
      <c r="B47" s="26" t="s">
        <v>19</v>
      </c>
      <c r="C47" s="27"/>
      <c r="D47" s="27"/>
      <c r="E47" s="27"/>
      <c r="F47" s="28"/>
      <c r="G47" s="21"/>
      <c r="H47" s="9">
        <v>1112028.72</v>
      </c>
      <c r="I47" s="10"/>
      <c r="J47" s="10"/>
    </row>
    <row r="48" spans="2:13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6" t="s">
        <v>29</v>
      </c>
      <c r="C50" s="27"/>
      <c r="D50" s="27"/>
      <c r="E50" s="27"/>
      <c r="F50" s="28"/>
      <c r="G50" s="21"/>
      <c r="H50" s="9">
        <v>0</v>
      </c>
      <c r="I50" s="10"/>
      <c r="J50" s="10"/>
      <c r="K50" s="7"/>
    </row>
    <row r="51" spans="2:12" x14ac:dyDescent="0.25">
      <c r="B51" s="29" t="s">
        <v>25</v>
      </c>
      <c r="C51" s="30"/>
      <c r="D51" s="30"/>
      <c r="E51" s="30"/>
      <c r="F51" s="31"/>
      <c r="G51" s="23">
        <v>44413</v>
      </c>
      <c r="H51" s="4">
        <f>SUM(H52:H56)</f>
        <v>0</v>
      </c>
      <c r="I51" s="10"/>
      <c r="J51" s="10"/>
    </row>
    <row r="52" spans="2:12" x14ac:dyDescent="0.25">
      <c r="B52" s="26" t="s">
        <v>10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13</v>
      </c>
      <c r="C53" s="27"/>
      <c r="D53" s="27"/>
      <c r="E53" s="27"/>
      <c r="F53" s="28"/>
      <c r="G53" s="22"/>
      <c r="H53" s="11">
        <v>0</v>
      </c>
      <c r="I53" s="10"/>
      <c r="J53" s="10"/>
    </row>
    <row r="54" spans="2:12" x14ac:dyDescent="0.25">
      <c r="B54" s="26" t="s">
        <v>19</v>
      </c>
      <c r="C54" s="27"/>
      <c r="D54" s="27"/>
      <c r="E54" s="27"/>
      <c r="F54" s="28"/>
      <c r="G54" s="22"/>
      <c r="H54" s="9">
        <v>0</v>
      </c>
      <c r="I54" s="10"/>
      <c r="J54" s="10"/>
    </row>
    <row r="55" spans="2:12" x14ac:dyDescent="0.25">
      <c r="B55" s="26" t="s">
        <v>21</v>
      </c>
      <c r="C55" s="27"/>
      <c r="D55" s="27"/>
      <c r="E55" s="27"/>
      <c r="F55" s="28"/>
      <c r="G55" s="22"/>
      <c r="H55" s="2">
        <v>0</v>
      </c>
      <c r="I55" s="10"/>
      <c r="J55" s="10"/>
      <c r="K55" s="7"/>
    </row>
    <row r="56" spans="2:12" x14ac:dyDescent="0.25">
      <c r="B56" s="26" t="s">
        <v>22</v>
      </c>
      <c r="C56" s="27"/>
      <c r="D56" s="27"/>
      <c r="E56" s="27"/>
      <c r="F56" s="28"/>
      <c r="G56" s="22"/>
      <c r="H56" s="9">
        <v>0</v>
      </c>
      <c r="I56" s="10"/>
      <c r="J56" s="10"/>
    </row>
    <row r="57" spans="2:12" x14ac:dyDescent="0.25">
      <c r="B57" s="35" t="s">
        <v>26</v>
      </c>
      <c r="C57" s="36"/>
      <c r="D57" s="36"/>
      <c r="E57" s="36"/>
      <c r="F57" s="37"/>
      <c r="G57" s="24">
        <v>44413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+0.41+2204.23-845833.47</f>
        <v>57435.019999998971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32" t="s">
        <v>28</v>
      </c>
      <c r="C59" s="33"/>
      <c r="D59" s="33"/>
      <c r="E59" s="33"/>
      <c r="F59" s="34"/>
      <c r="G59" s="22"/>
      <c r="H59" s="6">
        <f>H14+H30-H37-H51+H57-H58</f>
        <v>1631530.9499999969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32</v>
      </c>
      <c r="C61" s="16"/>
      <c r="D61" s="16"/>
      <c r="E61" s="16"/>
      <c r="F61" s="16"/>
      <c r="G61" s="8"/>
      <c r="H61" s="12"/>
      <c r="I61" s="10"/>
      <c r="J61" s="10"/>
      <c r="K61" s="7"/>
    </row>
    <row r="63" spans="2:12" x14ac:dyDescent="0.25">
      <c r="B63" s="51" t="s">
        <v>33</v>
      </c>
      <c r="C63" s="52">
        <v>30000</v>
      </c>
      <c r="D63" s="53" t="s">
        <v>53</v>
      </c>
      <c r="H63" s="7"/>
    </row>
    <row r="64" spans="2:12" x14ac:dyDescent="0.25">
      <c r="B64" s="51" t="s">
        <v>34</v>
      </c>
      <c r="C64" s="52">
        <v>4770</v>
      </c>
      <c r="D64" s="54" t="s">
        <v>54</v>
      </c>
    </row>
    <row r="65" spans="2:4" x14ac:dyDescent="0.25">
      <c r="B65" s="51" t="s">
        <v>35</v>
      </c>
      <c r="C65" s="52">
        <v>7200</v>
      </c>
      <c r="D65" s="54" t="s">
        <v>55</v>
      </c>
    </row>
    <row r="66" spans="2:4" x14ac:dyDescent="0.25">
      <c r="B66" s="51" t="s">
        <v>36</v>
      </c>
      <c r="C66" s="52">
        <v>568.49</v>
      </c>
      <c r="D66" s="54" t="s">
        <v>56</v>
      </c>
    </row>
    <row r="67" spans="2:4" x14ac:dyDescent="0.25">
      <c r="B67" s="51" t="s">
        <v>36</v>
      </c>
      <c r="C67" s="52">
        <v>10512.96</v>
      </c>
      <c r="D67" s="54" t="s">
        <v>57</v>
      </c>
    </row>
    <row r="68" spans="2:4" x14ac:dyDescent="0.25">
      <c r="B68" s="51" t="s">
        <v>36</v>
      </c>
      <c r="C68" s="52">
        <v>222.45</v>
      </c>
      <c r="D68" s="54" t="s">
        <v>58</v>
      </c>
    </row>
    <row r="69" spans="2:4" x14ac:dyDescent="0.25">
      <c r="B69" s="51" t="s">
        <v>36</v>
      </c>
      <c r="C69" s="52">
        <v>337.8</v>
      </c>
      <c r="D69" s="54" t="s">
        <v>59</v>
      </c>
    </row>
    <row r="70" spans="2:4" x14ac:dyDescent="0.25">
      <c r="B70" s="51" t="s">
        <v>36</v>
      </c>
      <c r="C70" s="52">
        <v>44490.6</v>
      </c>
      <c r="D70" s="54" t="s">
        <v>60</v>
      </c>
    </row>
    <row r="71" spans="2:4" x14ac:dyDescent="0.25">
      <c r="B71" s="51" t="s">
        <v>36</v>
      </c>
      <c r="C71" s="52">
        <v>27188.7</v>
      </c>
      <c r="D71" s="54" t="s">
        <v>61</v>
      </c>
    </row>
    <row r="72" spans="2:4" x14ac:dyDescent="0.25">
      <c r="B72" s="51" t="s">
        <v>36</v>
      </c>
      <c r="C72" s="52">
        <v>44902.55</v>
      </c>
      <c r="D72" s="54" t="s">
        <v>62</v>
      </c>
    </row>
    <row r="73" spans="2:4" x14ac:dyDescent="0.25">
      <c r="B73" s="51" t="s">
        <v>37</v>
      </c>
      <c r="C73" s="52">
        <v>32756.89</v>
      </c>
      <c r="D73" s="54" t="s">
        <v>63</v>
      </c>
    </row>
    <row r="74" spans="2:4" x14ac:dyDescent="0.25">
      <c r="B74" s="51" t="s">
        <v>37</v>
      </c>
      <c r="C74" s="52">
        <v>10747.99</v>
      </c>
      <c r="D74" s="54" t="s">
        <v>64</v>
      </c>
    </row>
    <row r="75" spans="2:4" x14ac:dyDescent="0.25">
      <c r="B75" s="51" t="s">
        <v>37</v>
      </c>
      <c r="C75" s="52">
        <v>32040.29</v>
      </c>
      <c r="D75" s="54" t="s">
        <v>65</v>
      </c>
    </row>
    <row r="76" spans="2:4" x14ac:dyDescent="0.25">
      <c r="B76" s="51" t="s">
        <v>37</v>
      </c>
      <c r="C76" s="52">
        <v>34497.49</v>
      </c>
      <c r="D76" s="54" t="s">
        <v>66</v>
      </c>
    </row>
    <row r="77" spans="2:4" x14ac:dyDescent="0.25">
      <c r="B77" s="51" t="s">
        <v>37</v>
      </c>
      <c r="C77" s="52">
        <v>32347.61</v>
      </c>
      <c r="D77" s="54" t="s">
        <v>67</v>
      </c>
    </row>
    <row r="78" spans="2:4" x14ac:dyDescent="0.25">
      <c r="B78" s="51" t="s">
        <v>37</v>
      </c>
      <c r="C78" s="52">
        <v>3275.62</v>
      </c>
      <c r="D78" s="54" t="s">
        <v>68</v>
      </c>
    </row>
    <row r="79" spans="2:4" x14ac:dyDescent="0.25">
      <c r="B79" s="51" t="s">
        <v>38</v>
      </c>
      <c r="C79" s="52">
        <v>32400</v>
      </c>
      <c r="D79" s="54" t="s">
        <v>69</v>
      </c>
    </row>
    <row r="80" spans="2:4" x14ac:dyDescent="0.25">
      <c r="B80" s="51" t="s">
        <v>39</v>
      </c>
      <c r="C80" s="52">
        <v>103800.27</v>
      </c>
      <c r="D80" s="54" t="s">
        <v>70</v>
      </c>
    </row>
    <row r="81" spans="2:4" x14ac:dyDescent="0.25">
      <c r="B81" s="51" t="s">
        <v>39</v>
      </c>
      <c r="C81" s="52">
        <v>23591.14</v>
      </c>
      <c r="D81" s="54" t="s">
        <v>71</v>
      </c>
    </row>
    <row r="82" spans="2:4" x14ac:dyDescent="0.25">
      <c r="B82" s="51" t="s">
        <v>39</v>
      </c>
      <c r="C82" s="52">
        <v>16060.23</v>
      </c>
      <c r="D82" s="54" t="s">
        <v>72</v>
      </c>
    </row>
    <row r="83" spans="2:4" x14ac:dyDescent="0.25">
      <c r="B83" s="51" t="s">
        <v>39</v>
      </c>
      <c r="C83" s="52">
        <v>13700.02</v>
      </c>
      <c r="D83" s="54" t="s">
        <v>73</v>
      </c>
    </row>
    <row r="84" spans="2:4" x14ac:dyDescent="0.25">
      <c r="B84" s="51" t="s">
        <v>39</v>
      </c>
      <c r="C84" s="52">
        <v>13929.47</v>
      </c>
      <c r="D84" s="54" t="s">
        <v>74</v>
      </c>
    </row>
    <row r="85" spans="2:4" x14ac:dyDescent="0.25">
      <c r="B85" s="51" t="s">
        <v>39</v>
      </c>
      <c r="C85" s="52">
        <v>8512.4599999999991</v>
      </c>
      <c r="D85" s="54" t="s">
        <v>75</v>
      </c>
    </row>
    <row r="86" spans="2:4" x14ac:dyDescent="0.25">
      <c r="B86" s="51" t="s">
        <v>40</v>
      </c>
      <c r="C86" s="52">
        <v>116212.61</v>
      </c>
      <c r="D86" s="54" t="s">
        <v>76</v>
      </c>
    </row>
    <row r="87" spans="2:4" x14ac:dyDescent="0.25">
      <c r="B87" s="51" t="s">
        <v>40</v>
      </c>
      <c r="C87" s="52">
        <v>47466.7</v>
      </c>
      <c r="D87" s="54" t="s">
        <v>76</v>
      </c>
    </row>
    <row r="88" spans="2:4" x14ac:dyDescent="0.25">
      <c r="B88" s="51" t="s">
        <v>40</v>
      </c>
      <c r="C88" s="52">
        <v>27979.88</v>
      </c>
      <c r="D88" s="54" t="s">
        <v>77</v>
      </c>
    </row>
    <row r="89" spans="2:4" x14ac:dyDescent="0.25">
      <c r="B89" s="51" t="s">
        <v>40</v>
      </c>
      <c r="C89" s="52">
        <v>2832.5</v>
      </c>
      <c r="D89" s="54" t="s">
        <v>77</v>
      </c>
    </row>
    <row r="90" spans="2:4" x14ac:dyDescent="0.25">
      <c r="B90" s="51" t="s">
        <v>41</v>
      </c>
      <c r="C90" s="52">
        <v>15000</v>
      </c>
      <c r="D90" s="54" t="s">
        <v>78</v>
      </c>
    </row>
    <row r="91" spans="2:4" x14ac:dyDescent="0.25">
      <c r="B91" s="51" t="s">
        <v>42</v>
      </c>
      <c r="C91" s="52">
        <v>4200</v>
      </c>
      <c r="D91" s="54" t="s">
        <v>79</v>
      </c>
    </row>
    <row r="92" spans="2:4" x14ac:dyDescent="0.25">
      <c r="B92" s="51" t="s">
        <v>42</v>
      </c>
      <c r="C92" s="52">
        <v>38808</v>
      </c>
      <c r="D92" s="54" t="s">
        <v>80</v>
      </c>
    </row>
    <row r="93" spans="2:4" x14ac:dyDescent="0.25">
      <c r="B93" s="51" t="s">
        <v>42</v>
      </c>
      <c r="C93" s="52">
        <v>9408</v>
      </c>
      <c r="D93" s="54" t="s">
        <v>81</v>
      </c>
    </row>
    <row r="94" spans="2:4" x14ac:dyDescent="0.25">
      <c r="B94" s="51" t="s">
        <v>42</v>
      </c>
      <c r="C94" s="52">
        <v>7056</v>
      </c>
      <c r="D94" s="54" t="s">
        <v>82</v>
      </c>
    </row>
    <row r="95" spans="2:4" x14ac:dyDescent="0.25">
      <c r="B95" s="51" t="s">
        <v>43</v>
      </c>
      <c r="C95" s="52">
        <v>4210</v>
      </c>
      <c r="D95" s="54" t="s">
        <v>83</v>
      </c>
    </row>
    <row r="96" spans="2:4" x14ac:dyDescent="0.25">
      <c r="B96" s="51" t="s">
        <v>43</v>
      </c>
      <c r="C96" s="52">
        <v>5500</v>
      </c>
      <c r="D96" s="54" t="s">
        <v>84</v>
      </c>
    </row>
    <row r="97" spans="2:4" x14ac:dyDescent="0.25">
      <c r="B97" s="51" t="s">
        <v>43</v>
      </c>
      <c r="C97" s="52">
        <v>1700</v>
      </c>
      <c r="D97" s="54" t="s">
        <v>85</v>
      </c>
    </row>
    <row r="98" spans="2:4" x14ac:dyDescent="0.25">
      <c r="B98" s="51" t="s">
        <v>43</v>
      </c>
      <c r="C98" s="52">
        <v>6000</v>
      </c>
      <c r="D98" s="54" t="s">
        <v>86</v>
      </c>
    </row>
    <row r="99" spans="2:4" x14ac:dyDescent="0.25">
      <c r="B99" s="51" t="s">
        <v>43</v>
      </c>
      <c r="C99" s="52">
        <v>1400</v>
      </c>
      <c r="D99" s="54" t="s">
        <v>87</v>
      </c>
    </row>
    <row r="100" spans="2:4" x14ac:dyDescent="0.25">
      <c r="B100" s="51" t="s">
        <v>43</v>
      </c>
      <c r="C100" s="52">
        <v>1400</v>
      </c>
      <c r="D100" s="54" t="s">
        <v>88</v>
      </c>
    </row>
    <row r="101" spans="2:4" x14ac:dyDescent="0.25">
      <c r="B101" s="51" t="s">
        <v>43</v>
      </c>
      <c r="C101" s="52">
        <v>7060</v>
      </c>
      <c r="D101" s="54" t="s">
        <v>89</v>
      </c>
    </row>
    <row r="102" spans="2:4" x14ac:dyDescent="0.25">
      <c r="B102" s="51" t="s">
        <v>43</v>
      </c>
      <c r="C102" s="52">
        <v>1500</v>
      </c>
      <c r="D102" s="54" t="s">
        <v>90</v>
      </c>
    </row>
    <row r="103" spans="2:4" x14ac:dyDescent="0.25">
      <c r="B103" s="51" t="s">
        <v>43</v>
      </c>
      <c r="C103" s="52">
        <v>1500</v>
      </c>
      <c r="D103" s="54" t="s">
        <v>91</v>
      </c>
    </row>
    <row r="104" spans="2:4" x14ac:dyDescent="0.25">
      <c r="B104" s="51" t="s">
        <v>43</v>
      </c>
      <c r="C104" s="52">
        <v>3400</v>
      </c>
      <c r="D104" s="54" t="s">
        <v>92</v>
      </c>
    </row>
    <row r="105" spans="2:4" x14ac:dyDescent="0.25">
      <c r="B105" s="51" t="s">
        <v>43</v>
      </c>
      <c r="C105" s="52">
        <v>1260</v>
      </c>
      <c r="D105" s="54" t="s">
        <v>93</v>
      </c>
    </row>
    <row r="106" spans="2:4" x14ac:dyDescent="0.25">
      <c r="B106" s="51" t="s">
        <v>43</v>
      </c>
      <c r="C106" s="52">
        <v>1500</v>
      </c>
      <c r="D106" s="54" t="s">
        <v>94</v>
      </c>
    </row>
    <row r="107" spans="2:4" x14ac:dyDescent="0.25">
      <c r="B107" s="51" t="s">
        <v>43</v>
      </c>
      <c r="C107" s="52">
        <v>1500</v>
      </c>
      <c r="D107" s="54" t="s">
        <v>95</v>
      </c>
    </row>
    <row r="108" spans="2:4" x14ac:dyDescent="0.25">
      <c r="B108" s="51" t="s">
        <v>43</v>
      </c>
      <c r="C108" s="52">
        <v>1500</v>
      </c>
      <c r="D108" s="54" t="s">
        <v>96</v>
      </c>
    </row>
    <row r="109" spans="2:4" x14ac:dyDescent="0.25">
      <c r="B109" s="51" t="s">
        <v>43</v>
      </c>
      <c r="C109" s="52">
        <v>4200</v>
      </c>
      <c r="D109" s="54" t="s">
        <v>97</v>
      </c>
    </row>
    <row r="110" spans="2:4" x14ac:dyDescent="0.25">
      <c r="B110" s="51" t="s">
        <v>43</v>
      </c>
      <c r="C110" s="52">
        <v>3000</v>
      </c>
      <c r="D110" s="54" t="s">
        <v>98</v>
      </c>
    </row>
    <row r="111" spans="2:4" x14ac:dyDescent="0.25">
      <c r="B111" s="51" t="s">
        <v>43</v>
      </c>
      <c r="C111" s="52">
        <v>1260</v>
      </c>
      <c r="D111" s="54" t="s">
        <v>99</v>
      </c>
    </row>
    <row r="112" spans="2:4" x14ac:dyDescent="0.25">
      <c r="B112" s="51" t="s">
        <v>43</v>
      </c>
      <c r="C112" s="52">
        <v>3500</v>
      </c>
      <c r="D112" s="54" t="s">
        <v>100</v>
      </c>
    </row>
    <row r="113" spans="2:4" x14ac:dyDescent="0.25">
      <c r="B113" s="51" t="s">
        <v>43</v>
      </c>
      <c r="C113" s="52">
        <v>1500</v>
      </c>
      <c r="D113" s="54" t="s">
        <v>101</v>
      </c>
    </row>
    <row r="114" spans="2:4" x14ac:dyDescent="0.25">
      <c r="B114" s="51" t="s">
        <v>43</v>
      </c>
      <c r="C114" s="52">
        <v>1400</v>
      </c>
      <c r="D114" s="54" t="s">
        <v>102</v>
      </c>
    </row>
    <row r="115" spans="2:4" x14ac:dyDescent="0.25">
      <c r="B115" s="51" t="s">
        <v>43</v>
      </c>
      <c r="C115" s="52">
        <v>1500</v>
      </c>
      <c r="D115" s="54" t="s">
        <v>103</v>
      </c>
    </row>
    <row r="116" spans="2:4" x14ac:dyDescent="0.25">
      <c r="B116" s="51" t="s">
        <v>43</v>
      </c>
      <c r="C116" s="52">
        <v>2500</v>
      </c>
      <c r="D116" s="54" t="s">
        <v>104</v>
      </c>
    </row>
    <row r="117" spans="2:4" x14ac:dyDescent="0.25">
      <c r="B117" s="51" t="s">
        <v>44</v>
      </c>
      <c r="C117" s="52">
        <v>4320</v>
      </c>
      <c r="D117" s="54" t="s">
        <v>105</v>
      </c>
    </row>
    <row r="118" spans="2:4" x14ac:dyDescent="0.25">
      <c r="B118" s="51" t="s">
        <v>45</v>
      </c>
      <c r="C118" s="52">
        <v>23800</v>
      </c>
      <c r="D118" s="54" t="s">
        <v>106</v>
      </c>
    </row>
    <row r="119" spans="2:4" x14ac:dyDescent="0.25">
      <c r="B119" s="51" t="s">
        <v>45</v>
      </c>
      <c r="C119" s="52">
        <v>2800</v>
      </c>
      <c r="D119" s="54" t="s">
        <v>107</v>
      </c>
    </row>
    <row r="120" spans="2:4" x14ac:dyDescent="0.25">
      <c r="B120" s="51" t="s">
        <v>46</v>
      </c>
      <c r="C120" s="52">
        <v>3420</v>
      </c>
      <c r="D120" s="54" t="s">
        <v>108</v>
      </c>
    </row>
    <row r="121" spans="2:4" x14ac:dyDescent="0.25">
      <c r="B121" s="51" t="s">
        <v>46</v>
      </c>
      <c r="C121" s="52">
        <v>1499</v>
      </c>
      <c r="D121" s="54" t="s">
        <v>109</v>
      </c>
    </row>
    <row r="122" spans="2:4" x14ac:dyDescent="0.25">
      <c r="B122" s="51" t="s">
        <v>46</v>
      </c>
      <c r="C122" s="52">
        <v>1599</v>
      </c>
      <c r="D122" s="54" t="s">
        <v>110</v>
      </c>
    </row>
    <row r="123" spans="2:4" x14ac:dyDescent="0.25">
      <c r="B123" s="51" t="s">
        <v>47</v>
      </c>
      <c r="C123" s="52">
        <v>1200</v>
      </c>
      <c r="D123" s="54" t="s">
        <v>111</v>
      </c>
    </row>
    <row r="124" spans="2:4" x14ac:dyDescent="0.25">
      <c r="B124" s="51" t="s">
        <v>47</v>
      </c>
      <c r="C124" s="52">
        <v>3400</v>
      </c>
      <c r="D124" s="54" t="s">
        <v>112</v>
      </c>
    </row>
    <row r="125" spans="2:4" x14ac:dyDescent="0.25">
      <c r="B125" s="51" t="s">
        <v>47</v>
      </c>
      <c r="C125" s="52">
        <v>1200</v>
      </c>
      <c r="D125" s="54" t="s">
        <v>113</v>
      </c>
    </row>
    <row r="126" spans="2:4" x14ac:dyDescent="0.25">
      <c r="B126" s="51" t="s">
        <v>48</v>
      </c>
      <c r="C126" s="52">
        <v>65844</v>
      </c>
      <c r="D126" s="54" t="s">
        <v>114</v>
      </c>
    </row>
    <row r="127" spans="2:4" x14ac:dyDescent="0.25">
      <c r="B127" s="51" t="s">
        <v>49</v>
      </c>
      <c r="C127" s="52">
        <v>84000</v>
      </c>
      <c r="D127" s="54" t="s">
        <v>115</v>
      </c>
    </row>
    <row r="128" spans="2:4" x14ac:dyDescent="0.25">
      <c r="B128" s="51" t="s">
        <v>50</v>
      </c>
      <c r="C128" s="52">
        <v>5040</v>
      </c>
      <c r="D128" s="54" t="s">
        <v>116</v>
      </c>
    </row>
    <row r="129" spans="2:4" x14ac:dyDescent="0.25">
      <c r="B129" s="51" t="s">
        <v>51</v>
      </c>
      <c r="C129" s="52">
        <v>57600</v>
      </c>
      <c r="D129" s="54" t="s">
        <v>117</v>
      </c>
    </row>
    <row r="130" spans="2:4" x14ac:dyDescent="0.25">
      <c r="B130" s="51" t="s">
        <v>52</v>
      </c>
      <c r="C130" s="52">
        <v>1200</v>
      </c>
      <c r="D130" s="54" t="s">
        <v>118</v>
      </c>
    </row>
    <row r="131" spans="2:4" x14ac:dyDescent="0.25">
      <c r="B131" s="57" t="s">
        <v>119</v>
      </c>
      <c r="C131" s="55">
        <f>SUM(C63:C130)</f>
        <v>1112028.72</v>
      </c>
      <c r="D131" s="56"/>
    </row>
    <row r="132" spans="2:4" x14ac:dyDescent="0.25">
      <c r="B132" s="51" t="s">
        <v>120</v>
      </c>
      <c r="C132" s="52">
        <v>80396.399999999994</v>
      </c>
      <c r="D132" s="54" t="s">
        <v>123</v>
      </c>
    </row>
    <row r="133" spans="2:4" x14ac:dyDescent="0.25">
      <c r="B133" s="51" t="s">
        <v>121</v>
      </c>
      <c r="C133" s="52">
        <v>25644</v>
      </c>
      <c r="D133" s="54" t="s">
        <v>124</v>
      </c>
    </row>
    <row r="134" spans="2:4" x14ac:dyDescent="0.25">
      <c r="B134" s="51" t="s">
        <v>120</v>
      </c>
      <c r="C134" s="52">
        <v>22788</v>
      </c>
      <c r="D134" s="54" t="s">
        <v>125</v>
      </c>
    </row>
    <row r="135" spans="2:4" x14ac:dyDescent="0.25">
      <c r="B135" s="51" t="s">
        <v>120</v>
      </c>
      <c r="C135" s="52">
        <v>26400</v>
      </c>
      <c r="D135" s="54" t="s">
        <v>125</v>
      </c>
    </row>
    <row r="136" spans="2:4" x14ac:dyDescent="0.25">
      <c r="B136" s="51" t="s">
        <v>120</v>
      </c>
      <c r="C136" s="52">
        <v>4260</v>
      </c>
      <c r="D136" s="54" t="s">
        <v>126</v>
      </c>
    </row>
    <row r="137" spans="2:4" x14ac:dyDescent="0.25">
      <c r="B137" s="51" t="s">
        <v>120</v>
      </c>
      <c r="C137" s="52">
        <v>26232</v>
      </c>
      <c r="D137" s="54" t="s">
        <v>127</v>
      </c>
    </row>
    <row r="138" spans="2:4" x14ac:dyDescent="0.25">
      <c r="B138" s="51" t="s">
        <v>122</v>
      </c>
      <c r="C138" s="52">
        <v>59100</v>
      </c>
      <c r="D138" s="54" t="s">
        <v>128</v>
      </c>
    </row>
    <row r="139" spans="2:4" x14ac:dyDescent="0.25">
      <c r="B139" s="59" t="s">
        <v>129</v>
      </c>
      <c r="C139" s="58">
        <f>SUM(C132:C138)</f>
        <v>244820.4</v>
      </c>
      <c r="D139" s="54"/>
    </row>
    <row r="140" spans="2:4" x14ac:dyDescent="0.25">
      <c r="B140" s="51" t="s">
        <v>130</v>
      </c>
      <c r="C140" s="60">
        <v>137079.34</v>
      </c>
      <c r="D140" s="54" t="s">
        <v>131</v>
      </c>
    </row>
    <row r="141" spans="2:4" x14ac:dyDescent="0.25">
      <c r="B141" s="51" t="s">
        <v>130</v>
      </c>
      <c r="C141" s="60">
        <v>105493.71</v>
      </c>
      <c r="D141" s="54" t="s">
        <v>132</v>
      </c>
    </row>
    <row r="142" spans="2:4" x14ac:dyDescent="0.25">
      <c r="B142" s="59" t="s">
        <v>133</v>
      </c>
      <c r="C142" s="58">
        <f>SUM(C140:C141)</f>
        <v>242573.05</v>
      </c>
      <c r="D142" s="54"/>
    </row>
    <row r="143" spans="2:4" x14ac:dyDescent="0.25">
      <c r="B143" s="51" t="s">
        <v>134</v>
      </c>
      <c r="C143" s="60">
        <v>29022.400000000001</v>
      </c>
      <c r="D143" s="54" t="s">
        <v>137</v>
      </c>
    </row>
    <row r="144" spans="2:4" x14ac:dyDescent="0.25">
      <c r="B144" s="51" t="s">
        <v>135</v>
      </c>
      <c r="C144" s="60">
        <v>109218.56</v>
      </c>
      <c r="D144" s="54" t="s">
        <v>138</v>
      </c>
    </row>
    <row r="145" spans="2:4" x14ac:dyDescent="0.25">
      <c r="B145" s="51" t="s">
        <v>135</v>
      </c>
      <c r="C145" s="60">
        <v>39696.800000000003</v>
      </c>
      <c r="D145" s="54" t="s">
        <v>139</v>
      </c>
    </row>
    <row r="146" spans="2:4" x14ac:dyDescent="0.25">
      <c r="B146" s="51" t="s">
        <v>135</v>
      </c>
      <c r="C146" s="60">
        <v>19086.099999999999</v>
      </c>
      <c r="D146" s="54" t="s">
        <v>140</v>
      </c>
    </row>
    <row r="147" spans="2:4" x14ac:dyDescent="0.25">
      <c r="B147" s="51" t="s">
        <v>135</v>
      </c>
      <c r="C147" s="60">
        <v>16006.65</v>
      </c>
      <c r="D147" s="54" t="s">
        <v>141</v>
      </c>
    </row>
    <row r="148" spans="2:4" x14ac:dyDescent="0.25">
      <c r="B148" s="51" t="s">
        <v>135</v>
      </c>
      <c r="C148" s="60">
        <v>86535.9</v>
      </c>
      <c r="D148" s="54" t="s">
        <v>142</v>
      </c>
    </row>
    <row r="149" spans="2:4" x14ac:dyDescent="0.25">
      <c r="B149" s="51" t="s">
        <v>135</v>
      </c>
      <c r="C149" s="60">
        <v>35857.800000000003</v>
      </c>
      <c r="D149" s="54" t="s">
        <v>143</v>
      </c>
    </row>
    <row r="150" spans="2:4" x14ac:dyDescent="0.25">
      <c r="B150" s="51" t="s">
        <v>135</v>
      </c>
      <c r="C150" s="60">
        <v>35857.800000000003</v>
      </c>
      <c r="D150" s="54" t="s">
        <v>144</v>
      </c>
    </row>
    <row r="151" spans="2:4" x14ac:dyDescent="0.25">
      <c r="B151" s="51" t="s">
        <v>130</v>
      </c>
      <c r="C151" s="60">
        <v>41534.9</v>
      </c>
      <c r="D151" s="54" t="s">
        <v>145</v>
      </c>
    </row>
    <row r="152" spans="2:4" x14ac:dyDescent="0.25">
      <c r="B152" s="51" t="s">
        <v>130</v>
      </c>
      <c r="C152" s="60">
        <v>33501.599999999999</v>
      </c>
      <c r="D152" s="54" t="s">
        <v>146</v>
      </c>
    </row>
    <row r="153" spans="2:4" x14ac:dyDescent="0.25">
      <c r="B153" s="51" t="s">
        <v>136</v>
      </c>
      <c r="C153" s="60">
        <v>196475.4</v>
      </c>
      <c r="D153" s="54" t="s">
        <v>147</v>
      </c>
    </row>
    <row r="154" spans="2:4" x14ac:dyDescent="0.25">
      <c r="B154" s="59" t="s">
        <v>148</v>
      </c>
      <c r="C154" s="58">
        <f>SUM(C143:C153)</f>
        <v>642793.91</v>
      </c>
      <c r="D154" s="54"/>
    </row>
    <row r="155" spans="2:4" x14ac:dyDescent="0.25">
      <c r="B155" s="51" t="s">
        <v>149</v>
      </c>
      <c r="C155" s="60">
        <v>574440.03</v>
      </c>
      <c r="D155" s="54" t="s">
        <v>150</v>
      </c>
    </row>
    <row r="156" spans="2:4" x14ac:dyDescent="0.25">
      <c r="B156" s="51" t="s">
        <v>149</v>
      </c>
      <c r="C156" s="60">
        <v>1029485.02</v>
      </c>
      <c r="D156" s="54" t="s">
        <v>151</v>
      </c>
    </row>
    <row r="157" spans="2:4" x14ac:dyDescent="0.25">
      <c r="B157" s="51" t="s">
        <v>149</v>
      </c>
      <c r="C157" s="60">
        <v>517477.37</v>
      </c>
      <c r="D157" s="54" t="s">
        <v>152</v>
      </c>
    </row>
    <row r="158" spans="2:4" x14ac:dyDescent="0.25">
      <c r="B158" s="51" t="s">
        <v>149</v>
      </c>
      <c r="C158" s="60">
        <v>120947.62</v>
      </c>
      <c r="D158" s="54" t="s">
        <v>153</v>
      </c>
    </row>
    <row r="159" spans="2:4" x14ac:dyDescent="0.25">
      <c r="B159" s="51" t="s">
        <v>149</v>
      </c>
      <c r="C159" s="60">
        <v>747554.2</v>
      </c>
      <c r="D159" s="54" t="s">
        <v>154</v>
      </c>
    </row>
    <row r="160" spans="2:4" x14ac:dyDescent="0.25">
      <c r="B160" s="51" t="s">
        <v>149</v>
      </c>
      <c r="C160" s="60">
        <v>353735.84</v>
      </c>
      <c r="D160" s="54" t="s">
        <v>155</v>
      </c>
    </row>
    <row r="161" spans="2:4" x14ac:dyDescent="0.25">
      <c r="B161" s="51" t="s">
        <v>149</v>
      </c>
      <c r="C161" s="60">
        <v>471870.78</v>
      </c>
      <c r="D161" s="54" t="s">
        <v>156</v>
      </c>
    </row>
    <row r="162" spans="2:4" x14ac:dyDescent="0.25">
      <c r="B162" s="59" t="s">
        <v>157</v>
      </c>
      <c r="C162" s="58">
        <f>SUM(C155:C161)</f>
        <v>3815510.8600000003</v>
      </c>
      <c r="D162" s="54"/>
    </row>
  </sheetData>
  <mergeCells count="55"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2:F52"/>
    <mergeCell ref="B38:F38"/>
    <mergeCell ref="B47:F47"/>
    <mergeCell ref="B46:F46"/>
    <mergeCell ref="B42:F42"/>
    <mergeCell ref="B50:F50"/>
    <mergeCell ref="B59:F59"/>
    <mergeCell ref="B51:F51"/>
    <mergeCell ref="B57:F57"/>
    <mergeCell ref="B54:F54"/>
    <mergeCell ref="B55:F55"/>
    <mergeCell ref="B56:F56"/>
    <mergeCell ref="B58:F58"/>
    <mergeCell ref="B53:F53"/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dcterms:created xsi:type="dcterms:W3CDTF">2018-11-15T09:32:50Z</dcterms:created>
  <dcterms:modified xsi:type="dcterms:W3CDTF">2021-08-09T08:55:08Z</dcterms:modified>
  <cp:category/>
  <cp:contentStatus/>
</cp:coreProperties>
</file>